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Documents (3)\РЕШЕНИЯ\2022 год\Бюджет на 2023 год\Решение\"/>
    </mc:Choice>
  </mc:AlternateContent>
  <xr:revisionPtr revIDLastSave="0" documentId="13_ncr:1_{04F05086-655B-4836-8596-44A762CDFAB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4" r:id="rId1"/>
    <sheet name="Расходы" sheetId="3" r:id="rId2"/>
    <sheet name="Доходы" sheetId="2" r:id="rId3"/>
  </sheets>
  <definedNames>
    <definedName name="_xlnm.Print_Titles" localSheetId="2">Доходы!$6:$7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4" l="1"/>
  <c r="H33" i="3" l="1"/>
  <c r="G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/>
  <c r="H25" i="3"/>
  <c r="G25" i="3"/>
  <c r="H24" i="3"/>
  <c r="G24" i="3"/>
  <c r="H22" i="3"/>
  <c r="G22" i="3"/>
  <c r="H21" i="3"/>
  <c r="G21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F8" i="3"/>
  <c r="H8" i="3" s="1"/>
  <c r="F9" i="3"/>
  <c r="F23" i="3"/>
  <c r="H23" i="3" s="1"/>
  <c r="F20" i="3"/>
  <c r="H20" i="3" s="1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G10" i="2"/>
  <c r="F14" i="2"/>
  <c r="F13" i="2"/>
  <c r="H13" i="2" s="1"/>
  <c r="F11" i="2"/>
  <c r="G11" i="2" s="1"/>
  <c r="F10" i="2"/>
  <c r="H10" i="2" s="1"/>
  <c r="H11" i="2" l="1"/>
  <c r="F12" i="2"/>
  <c r="G8" i="3"/>
  <c r="G20" i="3"/>
  <c r="G23" i="3"/>
  <c r="G13" i="2"/>
  <c r="C3" i="4"/>
  <c r="E3" i="4"/>
  <c r="F3" i="4"/>
  <c r="F9" i="2" l="1"/>
  <c r="H12" i="2"/>
  <c r="G12" i="2"/>
  <c r="F8" i="2" l="1"/>
  <c r="H9" i="2"/>
  <c r="G9" i="2"/>
  <c r="G8" i="2" l="1"/>
  <c r="H8" i="2"/>
</calcChain>
</file>

<file path=xl/sharedStrings.xml><?xml version="1.0" encoding="utf-8"?>
<sst xmlns="http://schemas.openxmlformats.org/spreadsheetml/2006/main" count="126" uniqueCount="124">
  <si>
    <t>Исполнение бюджета</t>
  </si>
  <si>
    <t>Единица измерения: руб.</t>
  </si>
  <si>
    <t>Наименование показателя</t>
  </si>
  <si>
    <t>00021960000000000000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</si>
  <si>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</t>
  </si>
  <si>
    <t>Процент ожидаемого исполнения к первоначально утвержденному прогнозу</t>
  </si>
  <si>
    <t>Процент ожидаемого исполнения к прогнозу с учетом изменений</t>
  </si>
  <si>
    <t>Текущий год (оценка)</t>
  </si>
  <si>
    <t>Объем бюджетных ассигнований в соответствии с Законом о бюджете (первоначально утвержденным)</t>
  </si>
  <si>
    <t>Объем бюджетных ассигнований в соответствии с Законом о бюджете с учетом изменений</t>
  </si>
  <si>
    <t>Исполнено расходов на отчетную дату</t>
  </si>
  <si>
    <t>Процент ожидаемого исполнения к утвержденному плану</t>
  </si>
  <si>
    <t>Процент ожидаемого исполнения к уточненному плану</t>
  </si>
  <si>
    <t>Код группы, подгруппы, статьи и вида источников финансирования дефицитов бюджетов</t>
  </si>
  <si>
    <t>Наименование группы, подгруппы, статьи и вида источников финансирования дефицитов бюджетов</t>
  </si>
  <si>
    <t>Сумма в соответствии с Законом о бюджете (первоначально утвержденным)</t>
  </si>
  <si>
    <t>Сумма в соответствии с Законом о бюджете с учетом изменений</t>
  </si>
  <si>
    <t>Исполнено источников финансирования дефицита бюджета на отчетную дату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</si>
  <si>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(рублей)</t>
  </si>
  <si>
    <t>Код классификации дохода бюджетной классификации субъекта Российской Федерации</t>
  </si>
  <si>
    <t xml:space="preserve">Наименование кода дохода бюджета в соответствии с бюджетной классификацией Российской Федерации
Автоматически на основании справочника Классификатора доходов
</t>
  </si>
  <si>
    <t>Утвержденный прогноз по доходам в соответствии с законом о бюджете (первоначальный)</t>
  </si>
  <si>
    <t>Утвержденный прогноз по доходам с учетом изменений, вносимых в закон о бюджете</t>
  </si>
  <si>
    <t>Исполнено доходов на отчетную дату</t>
  </si>
  <si>
    <t>Разд./подразд.</t>
  </si>
  <si>
    <t>Увеличение прочих остатков денежных средств бюджетов</t>
  </si>
  <si>
    <t>825 01 05 02 01 00 0000 510</t>
  </si>
  <si>
    <t xml:space="preserve"> Уменьшение прочих остатков денежных средств бюджетов</t>
  </si>
  <si>
    <t>825 01 05 02 01 00 0000 610</t>
  </si>
  <si>
    <t>Источники финансирования дефицита бюджета - всего</t>
  </si>
  <si>
    <t>х</t>
  </si>
  <si>
    <t>ДОХОДЫ</t>
  </si>
  <si>
    <t>РАСХОДЫ</t>
  </si>
  <si>
    <t>Ожидаемое исполнение бюджета сельского  поселения  "Деревня Зудна"  за 2022 год</t>
  </si>
  <si>
    <t>00000000000000000000</t>
  </si>
  <si>
    <t>Бюджет: СП "Деревня Зудна"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</si>
  <si>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</si>
  <si>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</si>
  <si>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</si>
  <si>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</si>
  <si>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</si>
  <si>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</si>
  <si>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</si>
  <si>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</si>
  <si>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</si>
  <si>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</si>
  <si>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</si>
  <si>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</si>
  <si>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</si>
  <si>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</si>
  <si>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</si>
  <si>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</si>
  <si>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00011700000000000000</t>
  </si>
  <si>
    <t xml:space="preserve">          ПРОЧИЕ НЕНАЛОГОВЫЕ ДОХОДЫ</t>
  </si>
  <si>
    <t>00011715000000000000</t>
  </si>
  <si>
    <t xml:space="preserve">            Инициативные платежи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</si>
  <si>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</si>
  <si>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</si>
  <si>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</si>
  <si>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</si>
  <si>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00020215000000000000</t>
  </si>
  <si>
    <t xml:space="preserve">            Дотации на выравнивание бюджетной обеспеченности</t>
  </si>
  <si>
    <t>00020229000000000000</t>
  </si>
  <si>
    <t xml:space="preserve">            Субсидии бюджетам за счет средств резервного фонда Президента Российской Федерации</t>
  </si>
  <si>
    <t>00020235000000000000</t>
  </si>
  <si>
    <t xml:space="preserve">            Субвенции бюджетам бюджетной системы Российской Федерации</t>
  </si>
  <si>
    <t>00020240000000000000</t>
  </si>
  <si>
    <t xml:space="preserve">            Иные межбюджетные трансферты</t>
  </si>
  <si>
    <t>00020249000000000000</t>
  </si>
  <si>
    <t xml:space="preserve">            Межбюджетные трансферты, передаваемые бюджетам, за счет средств резервного фонда Президента Российской Федерации</t>
  </si>
  <si>
    <t>00021900000000000000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</si>
  <si>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</si>
  <si>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 xml:space="preserve">    Итого по: СП "Деревня Зудна"</t>
  </si>
  <si>
    <t>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</si>
  <si>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</si>
  <si>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</si>
  <si>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</si>
  <si>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</si>
  <si>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</si>
  <si>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</si>
  <si>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</si>
  <si>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</si>
  <si>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</si>
  <si>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</si>
  <si>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</si>
  <si>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</si>
  <si>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</si>
  <si>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</si>
  <si>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</si>
  <si>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</si>
  <si>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</si>
  <si>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</si>
  <si>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</si>
  <si>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</si>
  <si>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</si>
  <si>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</si>
  <si>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</si>
  <si>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</si>
  <si>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</si>
  <si>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</si>
  <si>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</si>
  <si>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</si>
  <si>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</si>
  <si>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</si>
  <si>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</si>
  <si>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</si>
  <si>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</si>
  <si>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</si>
  <si>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</si>
  <si>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</si>
  <si>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</si>
  <si>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</si>
  <si>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</si>
  <si>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</si>
  <si>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Другие вопросы в области культуры, кинематографии</t>
  </si>
  <si>
    <t>0804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</si>
  <si>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</si>
  <si>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</si>
  <si>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</si>
  <si>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</si>
  <si>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ФИЗИЧЕСКАЯ КУЛЬТУРА И СПОРТ</t>
  </si>
  <si>
    <t>1100</t>
  </si>
  <si>
    <t xml:space="preserve">        Массовый спорт</t>
  </si>
  <si>
    <t>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</si>
</sst>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0">
    <xf numFmtId="0" fontId="0" fillId="0" borderId="0" xfId="0"/>
    <xf numFmtId="0" fontId="0" fillId="0" borderId="0" xfId="0" applyProtection="1">
      <protection locked="0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4" fontId="5" fillId="0" borderId="2" xfId="17" applyNumberFormat="1" applyFont="1" applyFill="1" applyProtection="1">
      <alignment horizontal="right" vertical="top" shrinkToFit="1"/>
    </xf>
    <xf numFmtId="0" fontId="1" fillId="0" borderId="3" xfId="13" applyNumberFormat="1" applyAlignment="1" applyProtection="1">
      <alignment vertical="top" wrapText="1"/>
    </xf>
    <xf numFmtId="1" fontId="1" fillId="0" borderId="2" xfId="7" applyNumberFormat="1" applyAlignment="1" applyProtection="1">
      <alignment horizontal="center" vertical="top" shrinkToFit="1"/>
    </xf>
    <xf numFmtId="4" fontId="1" fillId="0" borderId="2" xfId="30" applyNumberFormat="1" applyAlignment="1" applyProtection="1">
      <alignment horizontal="right" vertical="top" shrinkToFit="1"/>
    </xf>
    <xf numFmtId="0" fontId="0" fillId="0" borderId="0" xfId="0" applyFill="1"/>
    <xf numFmtId="0" fontId="1" fillId="0" borderId="1" xfId="10" applyNumberFormat="1" applyBorder="1" applyAlignment="1" applyProtection="1">
      <alignment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2" fillId="0" borderId="1" xfId="3" applyNumberFormat="1" applyAlignment="1" applyProtection="1">
      <alignment horizontal="center" wrapText="1"/>
    </xf>
    <xf numFmtId="0" fontId="3" fillId="0" borderId="1" xfId="20" applyNumberFormat="1" applyBorder="1" applyAlignment="1" applyProtection="1">
      <alignment horizontal="center" wrapText="1"/>
    </xf>
    <xf numFmtId="1" fontId="3" fillId="0" borderId="1" xfId="20" applyBorder="1" applyAlignment="1">
      <alignment horizontal="center" wrapText="1"/>
    </xf>
    <xf numFmtId="4" fontId="5" fillId="0" borderId="2" xfId="30" applyNumberFormat="1" applyFont="1" applyAlignment="1" applyProtection="1">
      <alignment horizontal="right" vertical="top" shrinkToFit="1"/>
    </xf>
    <xf numFmtId="4" fontId="5" fillId="0" borderId="9" xfId="30" applyNumberFormat="1" applyFont="1" applyBorder="1" applyAlignment="1" applyProtection="1">
      <alignment horizontal="right" vertical="top" shrinkToFit="1"/>
    </xf>
    <xf numFmtId="4" fontId="5" fillId="0" borderId="6" xfId="30" applyNumberFormat="1" applyFont="1" applyBorder="1" applyAlignment="1" applyProtection="1">
      <alignment horizontal="righ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9" xfId="6" applyNumberFormat="1" applyBorder="1" applyProtection="1">
      <alignment horizontal="center" vertical="center" wrapText="1"/>
    </xf>
    <xf numFmtId="0" fontId="1" fillId="0" borderId="9" xfId="6" applyBorder="1">
      <alignment horizontal="center" vertical="center" wrapText="1"/>
    </xf>
    <xf numFmtId="0" fontId="1" fillId="0" borderId="5" xfId="6" applyBorder="1">
      <alignment horizontal="center" vertical="center" wrapText="1"/>
    </xf>
    <xf numFmtId="0" fontId="3" fillId="0" borderId="11" xfId="20" applyNumberFormat="1" applyBorder="1" applyAlignment="1" applyProtection="1">
      <alignment horizontal="center" wrapText="1"/>
    </xf>
    <xf numFmtId="1" fontId="3" fillId="0" borderId="11" xfId="20" applyBorder="1" applyAlignment="1">
      <alignment horizontal="center" wrapText="1"/>
    </xf>
    <xf numFmtId="1" fontId="3" fillId="0" borderId="1" xfId="20" applyBorder="1" applyAlignment="1">
      <alignment horizontal="center" wrapText="1"/>
    </xf>
    <xf numFmtId="0" fontId="3" fillId="0" borderId="12" xfId="21" applyNumberFormat="1" applyFill="1" applyBorder="1" applyAlignment="1" applyProtection="1">
      <alignment horizontal="right"/>
    </xf>
    <xf numFmtId="4" fontId="3" fillId="0" borderId="12" xfId="21" applyFill="1" applyBorder="1" applyAlignment="1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7" xfId="12" applyNumberFormat="1" applyBorder="1" applyAlignment="1" applyProtection="1">
      <alignment horizontal="center" vertical="center" wrapText="1"/>
    </xf>
    <xf numFmtId="0" fontId="1" fillId="0" borderId="8" xfId="12" applyNumberFormat="1" applyBorder="1" applyAlignment="1" applyProtection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2" fillId="0" borderId="1" xfId="3" applyNumberFormat="1" applyAlignment="1" applyProtection="1">
      <alignment horizontal="center" wrapText="1"/>
    </xf>
    <xf numFmtId="0" fontId="1" fillId="0" borderId="10" xfId="5" applyNumberFormat="1" applyBorder="1" applyAlignment="1" applyProtection="1">
      <alignment horizontal="center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6" xr:uid="{00000000-0005-0000-0000-000006000000}"/>
    <cellStyle name="xl23" xfId="14" xr:uid="{00000000-0005-0000-0000-000007000000}"/>
    <cellStyle name="xl24" xfId="2" xr:uid="{00000000-0005-0000-0000-000008000000}"/>
    <cellStyle name="xl25" xfId="7" xr:uid="{00000000-0005-0000-0000-000009000000}"/>
    <cellStyle name="xl26" xfId="16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2" xr:uid="{00000000-0005-0000-0000-00000E000000}"/>
    <cellStyle name="xl31" xfId="11" xr:uid="{00000000-0005-0000-0000-00000F000000}"/>
    <cellStyle name="xl32" xfId="19" xr:uid="{00000000-0005-0000-0000-000010000000}"/>
    <cellStyle name="xl33" xfId="20" xr:uid="{00000000-0005-0000-0000-000011000000}"/>
    <cellStyle name="xl34" xfId="29" xr:uid="{00000000-0005-0000-0000-000012000000}"/>
    <cellStyle name="xl35" xfId="21" xr:uid="{00000000-0005-0000-0000-000013000000}"/>
    <cellStyle name="xl36" xfId="1" xr:uid="{00000000-0005-0000-0000-000014000000}"/>
    <cellStyle name="xl37" xfId="13" xr:uid="{00000000-0005-0000-0000-000015000000}"/>
    <cellStyle name="xl38" xfId="30" xr:uid="{00000000-0005-0000-0000-000016000000}"/>
    <cellStyle name="xl39" xfId="22" xr:uid="{00000000-0005-0000-0000-000017000000}"/>
    <cellStyle name="xl40" xfId="3" xr:uid="{00000000-0005-0000-0000-000018000000}"/>
    <cellStyle name="xl41" xfId="4" xr:uid="{00000000-0005-0000-0000-000019000000}"/>
    <cellStyle name="xl42" xfId="5" xr:uid="{00000000-0005-0000-0000-00001A000000}"/>
    <cellStyle name="xl43" xfId="31" xr:uid="{00000000-0005-0000-0000-00001B000000}"/>
    <cellStyle name="xl44" xfId="15" xr:uid="{00000000-0005-0000-0000-00001C000000}"/>
    <cellStyle name="xl45" xfId="17" xr:uid="{00000000-0005-0000-0000-00001D000000}"/>
    <cellStyle name="xl46" xfId="18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5"/>
  <sheetViews>
    <sheetView tabSelected="1" workbookViewId="0">
      <selection activeCell="F5" sqref="F5"/>
    </sheetView>
  </sheetViews>
  <sheetFormatPr defaultRowHeight="15" x14ac:dyDescent="0.25"/>
  <cols>
    <col min="1" max="1" width="35.5703125" customWidth="1"/>
    <col min="2" max="2" width="24.42578125" customWidth="1"/>
    <col min="3" max="3" width="15.42578125" customWidth="1"/>
    <col min="4" max="4" width="16.28515625" customWidth="1"/>
    <col min="5" max="5" width="16" customWidth="1"/>
    <col min="6" max="6" width="16.140625" customWidth="1"/>
  </cols>
  <sheetData>
    <row r="2" spans="1:6" ht="87" customHeight="1" x14ac:dyDescent="0.25">
      <c r="A2" s="11" t="s">
        <v>13</v>
      </c>
      <c r="B2" s="11" t="s">
        <v>14</v>
      </c>
      <c r="C2" s="11" t="s">
        <v>15</v>
      </c>
      <c r="D2" s="11" t="s">
        <v>16</v>
      </c>
      <c r="E2" s="11" t="s">
        <v>17</v>
      </c>
      <c r="F2" s="11" t="s">
        <v>7</v>
      </c>
    </row>
    <row r="3" spans="1:6" ht="38.25" x14ac:dyDescent="0.25">
      <c r="A3" s="11" t="s">
        <v>30</v>
      </c>
      <c r="B3" s="13" t="s">
        <v>29</v>
      </c>
      <c r="C3" s="12">
        <f>C4-C5</f>
        <v>0</v>
      </c>
      <c r="D3" s="12">
        <f>D4-D5</f>
        <v>-3189119.59</v>
      </c>
      <c r="E3" s="12">
        <f>E4-E5</f>
        <v>-2417505.58</v>
      </c>
      <c r="F3" s="12">
        <f>F4-F5</f>
        <v>-2417505.58</v>
      </c>
    </row>
    <row r="4" spans="1:6" ht="51" customHeight="1" x14ac:dyDescent="0.25">
      <c r="A4" s="11" t="s">
        <v>26</v>
      </c>
      <c r="B4" s="11" t="s">
        <v>25</v>
      </c>
      <c r="C4" s="12">
        <v>12311474</v>
      </c>
      <c r="D4" s="12">
        <v>11310267.800000001</v>
      </c>
      <c r="E4" s="12">
        <v>11598389.789999999</v>
      </c>
      <c r="F4" s="12">
        <v>11598389.789999999</v>
      </c>
    </row>
    <row r="5" spans="1:6" ht="51" customHeight="1" x14ac:dyDescent="0.25">
      <c r="A5" s="11" t="s">
        <v>28</v>
      </c>
      <c r="B5" s="11" t="s">
        <v>27</v>
      </c>
      <c r="C5" s="12">
        <v>12311474</v>
      </c>
      <c r="D5" s="12">
        <v>14499387.390000001</v>
      </c>
      <c r="E5" s="12">
        <v>14015895.369999999</v>
      </c>
      <c r="F5" s="12">
        <v>14015895.369999999</v>
      </c>
    </row>
  </sheetData>
  <pageMargins left="0.39370078740157483" right="0.19685039370078741" top="0.19685039370078741" bottom="0.19685039370078741" header="0.39370078740157483" footer="0.39370078740157483"/>
  <pageSetup paperSize="9" scale="7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5"/>
  <sheetViews>
    <sheetView workbookViewId="0">
      <selection activeCell="J19" sqref="J19"/>
    </sheetView>
  </sheetViews>
  <sheetFormatPr defaultRowHeight="15" x14ac:dyDescent="0.25"/>
  <cols>
    <col min="1" max="1" width="43.5703125" customWidth="1"/>
    <col min="3" max="3" width="16.140625" customWidth="1"/>
    <col min="4" max="4" width="14.28515625" customWidth="1"/>
    <col min="5" max="5" width="15.28515625" customWidth="1"/>
    <col min="6" max="6" width="14.28515625" customWidth="1"/>
    <col min="7" max="7" width="13.5703125" customWidth="1"/>
    <col min="8" max="8" width="13" customWidth="1"/>
  </cols>
  <sheetData>
    <row r="1" spans="1:8" s="9" customFormat="1" ht="15" customHeight="1" x14ac:dyDescent="0.2"/>
    <row r="2" spans="1:8" s="9" customFormat="1" ht="15" customHeight="1" x14ac:dyDescent="0.2"/>
    <row r="3" spans="1:8" s="10" customFormat="1" x14ac:dyDescent="0.25">
      <c r="A3" s="25" t="s">
        <v>0</v>
      </c>
      <c r="B3" s="26"/>
      <c r="C3" s="26"/>
      <c r="D3" s="26"/>
      <c r="E3" s="26"/>
      <c r="F3" s="26"/>
      <c r="G3" s="26"/>
      <c r="H3" s="27"/>
    </row>
    <row r="4" spans="1:8" s="10" customFormat="1" x14ac:dyDescent="0.25">
      <c r="A4" s="15"/>
      <c r="B4" s="16"/>
      <c r="C4" s="27" t="s">
        <v>32</v>
      </c>
      <c r="D4" s="27"/>
      <c r="E4" s="16"/>
      <c r="F4" s="16"/>
      <c r="G4" s="16"/>
      <c r="H4" s="16"/>
    </row>
    <row r="5" spans="1:8" x14ac:dyDescent="0.25">
      <c r="A5" s="28" t="s">
        <v>1</v>
      </c>
      <c r="B5" s="29"/>
      <c r="C5" s="29"/>
      <c r="D5" s="29"/>
      <c r="E5" s="29"/>
      <c r="F5" s="29"/>
      <c r="G5" s="29"/>
      <c r="H5" s="29"/>
    </row>
    <row r="6" spans="1:8" x14ac:dyDescent="0.25">
      <c r="A6" s="20" t="s">
        <v>2</v>
      </c>
      <c r="B6" s="20" t="s">
        <v>24</v>
      </c>
      <c r="C6" s="20" t="s">
        <v>8</v>
      </c>
      <c r="D6" s="20" t="s">
        <v>9</v>
      </c>
      <c r="E6" s="20" t="s">
        <v>10</v>
      </c>
      <c r="F6" s="20" t="s">
        <v>7</v>
      </c>
      <c r="G6" s="22" t="s">
        <v>11</v>
      </c>
      <c r="H6" s="20" t="s">
        <v>12</v>
      </c>
    </row>
    <row r="7" spans="1:8" ht="107.25" customHeight="1" x14ac:dyDescent="0.25">
      <c r="A7" s="21"/>
      <c r="B7" s="21"/>
      <c r="C7" s="21"/>
      <c r="D7" s="21"/>
      <c r="E7" s="21"/>
      <c r="F7" s="21"/>
      <c r="G7" s="23"/>
      <c r="H7" s="24"/>
    </row>
    <row r="8" spans="1:8" ht="22.5" customHeight="1" x14ac:dyDescent="0.25">
      <c r="A8" s="5" t="s">
        <v>72</v>
      </c>
      <c r="B8" s="6" t="s">
        <v>73</v>
      </c>
      <c r="C8" s="7">
        <v>12311474</v>
      </c>
      <c r="D8" s="7">
        <v>14499387.390000001</v>
      </c>
      <c r="E8" s="7">
        <v>8091554.1699999999</v>
      </c>
      <c r="F8" s="17">
        <f>F9+F15+F20+F23+F27+F30</f>
        <v>14015895.369999999</v>
      </c>
      <c r="G8" s="18">
        <f>F8/C8*100</f>
        <v>113.84416983701544</v>
      </c>
      <c r="H8" s="19">
        <f>F8/D8*100</f>
        <v>96.665431393787998</v>
      </c>
    </row>
    <row r="9" spans="1:8" x14ac:dyDescent="0.25">
      <c r="A9" s="5" t="s">
        <v>74</v>
      </c>
      <c r="B9" s="6" t="s">
        <v>75</v>
      </c>
      <c r="C9" s="7">
        <v>4500338</v>
      </c>
      <c r="D9" s="7">
        <v>2700338</v>
      </c>
      <c r="E9" s="7">
        <v>1585528.23</v>
      </c>
      <c r="F9" s="7">
        <f>F10+F11+F12+F14</f>
        <v>2564015.1</v>
      </c>
      <c r="G9" s="18">
        <f t="shared" ref="G9:G33" si="0">F9/C9*100</f>
        <v>56.97383396535993</v>
      </c>
      <c r="H9" s="19">
        <f t="shared" ref="H9:H33" si="1">F9/D9*100</f>
        <v>94.951635684125463</v>
      </c>
    </row>
    <row r="10" spans="1:8" ht="51" x14ac:dyDescent="0.25">
      <c r="A10" s="5" t="s">
        <v>76</v>
      </c>
      <c r="B10" s="6" t="s">
        <v>77</v>
      </c>
      <c r="C10" s="7">
        <v>60000</v>
      </c>
      <c r="D10" s="7">
        <v>60000</v>
      </c>
      <c r="E10" s="7">
        <v>30000</v>
      </c>
      <c r="F10" s="7">
        <v>60000</v>
      </c>
      <c r="G10" s="18">
        <f t="shared" si="0"/>
        <v>100</v>
      </c>
      <c r="H10" s="19">
        <f t="shared" si="1"/>
        <v>100</v>
      </c>
    </row>
    <row r="11" spans="1:8" ht="63.75" x14ac:dyDescent="0.25">
      <c r="A11" s="5" t="s">
        <v>78</v>
      </c>
      <c r="B11" s="6" t="s">
        <v>79</v>
      </c>
      <c r="C11" s="7">
        <v>3838158</v>
      </c>
      <c r="D11" s="7">
        <v>2126458</v>
      </c>
      <c r="E11" s="7">
        <v>1348143.23</v>
      </c>
      <c r="F11" s="7">
        <v>2020135.1</v>
      </c>
      <c r="G11" s="18">
        <f t="shared" si="0"/>
        <v>52.632932255524658</v>
      </c>
      <c r="H11" s="19">
        <f t="shared" si="1"/>
        <v>95</v>
      </c>
    </row>
    <row r="12" spans="1:8" ht="38.25" x14ac:dyDescent="0.25">
      <c r="A12" s="5" t="s">
        <v>80</v>
      </c>
      <c r="B12" s="6" t="s">
        <v>81</v>
      </c>
      <c r="C12" s="7">
        <v>110000</v>
      </c>
      <c r="D12" s="7">
        <v>110000</v>
      </c>
      <c r="E12" s="7">
        <v>100500</v>
      </c>
      <c r="F12" s="7">
        <v>110000</v>
      </c>
      <c r="G12" s="18">
        <f t="shared" si="0"/>
        <v>100</v>
      </c>
      <c r="H12" s="19">
        <f t="shared" si="1"/>
        <v>100</v>
      </c>
    </row>
    <row r="13" spans="1:8" x14ac:dyDescent="0.25">
      <c r="A13" s="5" t="s">
        <v>82</v>
      </c>
      <c r="B13" s="6" t="s">
        <v>83</v>
      </c>
      <c r="C13" s="7">
        <v>30000</v>
      </c>
      <c r="D13" s="7">
        <v>30000</v>
      </c>
      <c r="E13" s="7">
        <v>0</v>
      </c>
      <c r="F13" s="7"/>
      <c r="G13" s="18">
        <f t="shared" si="0"/>
        <v>0</v>
      </c>
      <c r="H13" s="19">
        <f t="shared" si="1"/>
        <v>0</v>
      </c>
    </row>
    <row r="14" spans="1:8" x14ac:dyDescent="0.25">
      <c r="A14" s="5" t="s">
        <v>84</v>
      </c>
      <c r="B14" s="6" t="s">
        <v>85</v>
      </c>
      <c r="C14" s="7">
        <v>462180</v>
      </c>
      <c r="D14" s="7">
        <v>373880</v>
      </c>
      <c r="E14" s="7">
        <v>106885</v>
      </c>
      <c r="F14" s="7">
        <v>373880</v>
      </c>
      <c r="G14" s="18">
        <f t="shared" si="0"/>
        <v>80.894889437015877</v>
      </c>
      <c r="H14" s="19">
        <f t="shared" si="1"/>
        <v>100</v>
      </c>
    </row>
    <row r="15" spans="1:8" x14ac:dyDescent="0.25">
      <c r="A15" s="5" t="s">
        <v>86</v>
      </c>
      <c r="B15" s="6" t="s">
        <v>87</v>
      </c>
      <c r="C15" s="7">
        <v>94200</v>
      </c>
      <c r="D15" s="7">
        <v>97500</v>
      </c>
      <c r="E15" s="7">
        <v>53543.47</v>
      </c>
      <c r="F15" s="7">
        <v>97500</v>
      </c>
      <c r="G15" s="18">
        <f t="shared" si="0"/>
        <v>103.5031847133758</v>
      </c>
      <c r="H15" s="19">
        <f t="shared" si="1"/>
        <v>100</v>
      </c>
    </row>
    <row r="16" spans="1:8" ht="25.5" x14ac:dyDescent="0.25">
      <c r="A16" s="5" t="s">
        <v>88</v>
      </c>
      <c r="B16" s="6" t="s">
        <v>89</v>
      </c>
      <c r="C16" s="7">
        <v>94200</v>
      </c>
      <c r="D16" s="7">
        <v>97500</v>
      </c>
      <c r="E16" s="7">
        <v>53543.47</v>
      </c>
      <c r="F16" s="7">
        <v>97500</v>
      </c>
      <c r="G16" s="18">
        <f t="shared" si="0"/>
        <v>103.5031847133758</v>
      </c>
      <c r="H16" s="19">
        <f t="shared" si="1"/>
        <v>100</v>
      </c>
    </row>
    <row r="17" spans="1:8" ht="25.5" x14ac:dyDescent="0.25">
      <c r="A17" s="5" t="s">
        <v>90</v>
      </c>
      <c r="B17" s="6" t="s">
        <v>91</v>
      </c>
      <c r="C17" s="7">
        <v>13000</v>
      </c>
      <c r="D17" s="7">
        <v>13000</v>
      </c>
      <c r="E17" s="7">
        <v>0</v>
      </c>
      <c r="F17" s="7"/>
      <c r="G17" s="18">
        <f t="shared" si="0"/>
        <v>0</v>
      </c>
      <c r="H17" s="19">
        <f t="shared" si="1"/>
        <v>0</v>
      </c>
    </row>
    <row r="18" spans="1:8" x14ac:dyDescent="0.25">
      <c r="A18" s="5" t="s">
        <v>92</v>
      </c>
      <c r="B18" s="6" t="s">
        <v>93</v>
      </c>
      <c r="C18" s="7">
        <v>3000</v>
      </c>
      <c r="D18" s="7">
        <v>3000</v>
      </c>
      <c r="E18" s="7">
        <v>0</v>
      </c>
      <c r="F18" s="7"/>
      <c r="G18" s="18">
        <f t="shared" si="0"/>
        <v>0</v>
      </c>
      <c r="H18" s="19">
        <f t="shared" si="1"/>
        <v>0</v>
      </c>
    </row>
    <row r="19" spans="1:8" ht="51" x14ac:dyDescent="0.25">
      <c r="A19" s="5" t="s">
        <v>94</v>
      </c>
      <c r="B19" s="6" t="s">
        <v>95</v>
      </c>
      <c r="C19" s="7">
        <v>10000</v>
      </c>
      <c r="D19" s="7">
        <v>10000</v>
      </c>
      <c r="E19" s="7">
        <v>0</v>
      </c>
      <c r="F19" s="7"/>
      <c r="G19" s="18">
        <f t="shared" si="0"/>
        <v>0</v>
      </c>
      <c r="H19" s="19">
        <f t="shared" si="1"/>
        <v>0</v>
      </c>
    </row>
    <row r="20" spans="1:8" x14ac:dyDescent="0.25">
      <c r="A20" s="5" t="s">
        <v>96</v>
      </c>
      <c r="B20" s="6" t="s">
        <v>97</v>
      </c>
      <c r="C20" s="7">
        <v>3199273</v>
      </c>
      <c r="D20" s="7">
        <v>2512356</v>
      </c>
      <c r="E20" s="7">
        <v>884370</v>
      </c>
      <c r="F20" s="7">
        <f>F21+F22</f>
        <v>2512356</v>
      </c>
      <c r="G20" s="18">
        <f t="shared" si="0"/>
        <v>78.528965799417563</v>
      </c>
      <c r="H20" s="19">
        <f t="shared" si="1"/>
        <v>100</v>
      </c>
    </row>
    <row r="21" spans="1:8" x14ac:dyDescent="0.25">
      <c r="A21" s="5" t="s">
        <v>98</v>
      </c>
      <c r="B21" s="6" t="s">
        <v>99</v>
      </c>
      <c r="C21" s="7">
        <v>3141416</v>
      </c>
      <c r="D21" s="7">
        <v>2339770</v>
      </c>
      <c r="E21" s="7">
        <v>878370</v>
      </c>
      <c r="F21" s="7">
        <v>2339770</v>
      </c>
      <c r="G21" s="18">
        <f t="shared" si="0"/>
        <v>74.481380371144738</v>
      </c>
      <c r="H21" s="19">
        <f t="shared" si="1"/>
        <v>100</v>
      </c>
    </row>
    <row r="22" spans="1:8" ht="25.5" x14ac:dyDescent="0.25">
      <c r="A22" s="5" t="s">
        <v>100</v>
      </c>
      <c r="B22" s="6" t="s">
        <v>101</v>
      </c>
      <c r="C22" s="7">
        <v>57857</v>
      </c>
      <c r="D22" s="7">
        <v>172586</v>
      </c>
      <c r="E22" s="7">
        <v>6000</v>
      </c>
      <c r="F22" s="7">
        <v>172586</v>
      </c>
      <c r="G22" s="18">
        <f t="shared" si="0"/>
        <v>298.29752666055964</v>
      </c>
      <c r="H22" s="19">
        <f t="shared" si="1"/>
        <v>100</v>
      </c>
    </row>
    <row r="23" spans="1:8" x14ac:dyDescent="0.25">
      <c r="A23" s="5" t="s">
        <v>102</v>
      </c>
      <c r="B23" s="6" t="s">
        <v>103</v>
      </c>
      <c r="C23" s="7">
        <v>2392172</v>
      </c>
      <c r="D23" s="7">
        <v>6363702.3899999997</v>
      </c>
      <c r="E23" s="7">
        <v>3267551.38</v>
      </c>
      <c r="F23" s="7">
        <f>F24+F25+F26</f>
        <v>6054867.2699999996</v>
      </c>
      <c r="G23" s="18">
        <f t="shared" si="0"/>
        <v>253.11170225217916</v>
      </c>
      <c r="H23" s="19">
        <f t="shared" si="1"/>
        <v>95.146927039119433</v>
      </c>
    </row>
    <row r="24" spans="1:8" x14ac:dyDescent="0.25">
      <c r="A24" s="5" t="s">
        <v>104</v>
      </c>
      <c r="B24" s="6" t="s">
        <v>105</v>
      </c>
      <c r="C24" s="7">
        <v>37000</v>
      </c>
      <c r="D24" s="7">
        <v>37000</v>
      </c>
      <c r="E24" s="7">
        <v>17719.509999999998</v>
      </c>
      <c r="F24" s="7">
        <v>37000</v>
      </c>
      <c r="G24" s="18">
        <f t="shared" si="0"/>
        <v>100</v>
      </c>
      <c r="H24" s="19">
        <f t="shared" si="1"/>
        <v>100</v>
      </c>
    </row>
    <row r="25" spans="1:8" x14ac:dyDescent="0.25">
      <c r="A25" s="5" t="s">
        <v>106</v>
      </c>
      <c r="B25" s="6" t="s">
        <v>107</v>
      </c>
      <c r="C25" s="7">
        <v>150000</v>
      </c>
      <c r="D25" s="7">
        <v>150000</v>
      </c>
      <c r="E25" s="7">
        <v>47272</v>
      </c>
      <c r="F25" s="7">
        <v>150000</v>
      </c>
      <c r="G25" s="18">
        <f t="shared" si="0"/>
        <v>100</v>
      </c>
      <c r="H25" s="19">
        <f t="shared" si="1"/>
        <v>100</v>
      </c>
    </row>
    <row r="26" spans="1:8" x14ac:dyDescent="0.25">
      <c r="A26" s="5" t="s">
        <v>108</v>
      </c>
      <c r="B26" s="6" t="s">
        <v>109</v>
      </c>
      <c r="C26" s="7">
        <v>2205172</v>
      </c>
      <c r="D26" s="7">
        <v>6176702.3899999997</v>
      </c>
      <c r="E26" s="7">
        <v>3202559.87</v>
      </c>
      <c r="F26" s="7">
        <v>5867867.2699999996</v>
      </c>
      <c r="G26" s="18">
        <f t="shared" si="0"/>
        <v>266.09567280919583</v>
      </c>
      <c r="H26" s="19">
        <f t="shared" si="1"/>
        <v>94.999999991905057</v>
      </c>
    </row>
    <row r="27" spans="1:8" x14ac:dyDescent="0.25">
      <c r="A27" s="5" t="s">
        <v>110</v>
      </c>
      <c r="B27" s="6" t="s">
        <v>111</v>
      </c>
      <c r="C27" s="7">
        <v>1912057</v>
      </c>
      <c r="D27" s="7">
        <v>2612057</v>
      </c>
      <c r="E27" s="7">
        <v>2166943.25</v>
      </c>
      <c r="F27" s="7">
        <v>2612057</v>
      </c>
      <c r="G27" s="18">
        <f t="shared" si="0"/>
        <v>136.60978726052625</v>
      </c>
      <c r="H27" s="19">
        <f t="shared" si="1"/>
        <v>100</v>
      </c>
    </row>
    <row r="28" spans="1:8" x14ac:dyDescent="0.25">
      <c r="A28" s="5" t="s">
        <v>112</v>
      </c>
      <c r="B28" s="6" t="s">
        <v>113</v>
      </c>
      <c r="C28" s="7">
        <v>1788480</v>
      </c>
      <c r="D28" s="7">
        <v>2488480</v>
      </c>
      <c r="E28" s="7">
        <v>2071567.25</v>
      </c>
      <c r="F28" s="7">
        <v>2488480</v>
      </c>
      <c r="G28" s="18">
        <f t="shared" si="0"/>
        <v>139.13938092682054</v>
      </c>
      <c r="H28" s="19">
        <f t="shared" si="1"/>
        <v>100</v>
      </c>
    </row>
    <row r="29" spans="1:8" ht="25.5" x14ac:dyDescent="0.25">
      <c r="A29" s="5" t="s">
        <v>114</v>
      </c>
      <c r="B29" s="6" t="s">
        <v>115</v>
      </c>
      <c r="C29" s="7">
        <v>123577</v>
      </c>
      <c r="D29" s="7">
        <v>123577</v>
      </c>
      <c r="E29" s="7">
        <v>95376</v>
      </c>
      <c r="F29" s="7">
        <v>123577</v>
      </c>
      <c r="G29" s="18">
        <f t="shared" si="0"/>
        <v>100</v>
      </c>
      <c r="H29" s="19">
        <f t="shared" si="1"/>
        <v>100</v>
      </c>
    </row>
    <row r="30" spans="1:8" x14ac:dyDescent="0.25">
      <c r="A30" s="5" t="s">
        <v>116</v>
      </c>
      <c r="B30" s="6" t="s">
        <v>117</v>
      </c>
      <c r="C30" s="7">
        <v>175100</v>
      </c>
      <c r="D30" s="7">
        <v>175100</v>
      </c>
      <c r="E30" s="7">
        <v>133617.84</v>
      </c>
      <c r="F30" s="7">
        <v>175100</v>
      </c>
      <c r="G30" s="18">
        <f t="shared" si="0"/>
        <v>100</v>
      </c>
      <c r="H30" s="19">
        <f t="shared" si="1"/>
        <v>100</v>
      </c>
    </row>
    <row r="31" spans="1:8" x14ac:dyDescent="0.25">
      <c r="A31" s="5" t="s">
        <v>118</v>
      </c>
      <c r="B31" s="6" t="s">
        <v>119</v>
      </c>
      <c r="C31" s="7">
        <v>175100</v>
      </c>
      <c r="D31" s="7">
        <v>175100</v>
      </c>
      <c r="E31" s="7">
        <v>133617.84</v>
      </c>
      <c r="F31" s="7">
        <v>175100</v>
      </c>
      <c r="G31" s="18">
        <f t="shared" si="0"/>
        <v>100</v>
      </c>
      <c r="H31" s="19">
        <f t="shared" si="1"/>
        <v>100</v>
      </c>
    </row>
    <row r="32" spans="1:8" x14ac:dyDescent="0.25">
      <c r="A32" s="5" t="s">
        <v>120</v>
      </c>
      <c r="B32" s="6" t="s">
        <v>121</v>
      </c>
      <c r="C32" s="7">
        <v>25334</v>
      </c>
      <c r="D32" s="7">
        <v>25334</v>
      </c>
      <c r="E32" s="7">
        <v>0</v>
      </c>
      <c r="F32" s="7"/>
      <c r="G32" s="18">
        <f t="shared" si="0"/>
        <v>0</v>
      </c>
      <c r="H32" s="19">
        <f t="shared" si="1"/>
        <v>0</v>
      </c>
    </row>
    <row r="33" spans="1:8" x14ac:dyDescent="0.25">
      <c r="A33" s="5" t="s">
        <v>122</v>
      </c>
      <c r="B33" s="6" t="s">
        <v>123</v>
      </c>
      <c r="C33" s="7">
        <v>25334</v>
      </c>
      <c r="D33" s="7">
        <v>25334</v>
      </c>
      <c r="E33" s="7">
        <v>0</v>
      </c>
      <c r="F33" s="7"/>
      <c r="G33" s="18">
        <f t="shared" si="0"/>
        <v>0</v>
      </c>
      <c r="H33" s="19">
        <f t="shared" si="1"/>
        <v>0</v>
      </c>
    </row>
    <row r="34" spans="1:8" x14ac:dyDescent="0.25">
      <c r="H34" s="8"/>
    </row>
    <row r="35" spans="1:8" x14ac:dyDescent="0.25">
      <c r="H35" s="8"/>
    </row>
  </sheetData>
  <mergeCells count="11">
    <mergeCell ref="F6:F7"/>
    <mergeCell ref="G6:G7"/>
    <mergeCell ref="H6:H7"/>
    <mergeCell ref="A3:H3"/>
    <mergeCell ref="A5:H5"/>
    <mergeCell ref="A6:A7"/>
    <mergeCell ref="B6:B7"/>
    <mergeCell ref="C6:C7"/>
    <mergeCell ref="D6:D7"/>
    <mergeCell ref="E6:E7"/>
    <mergeCell ref="C4:D4"/>
  </mergeCells>
  <pageMargins left="0.39370078740157483" right="0.19685039370078741" top="0.19685039370078741" bottom="0.19685039370078741" header="0.39370078740157483" footer="0.39370078740157483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7"/>
  <sheetViews>
    <sheetView showGridLines="0" showZeros="0" zoomScaleNormal="100" zoomScaleSheetLayoutView="100" workbookViewId="0">
      <selection activeCell="N11" sqref="N11"/>
    </sheetView>
  </sheetViews>
  <sheetFormatPr defaultRowHeight="15" outlineLevelRow="4" x14ac:dyDescent="0.25"/>
  <cols>
    <col min="1" max="1" width="23.42578125" style="1" customWidth="1"/>
    <col min="2" max="2" width="47.7109375" style="1" customWidth="1"/>
    <col min="3" max="3" width="16.5703125" style="1" customWidth="1"/>
    <col min="4" max="5" width="15.7109375" style="1" customWidth="1"/>
    <col min="6" max="6" width="13" style="1" customWidth="1"/>
    <col min="7" max="7" width="17.140625" style="1" customWidth="1"/>
    <col min="8" max="8" width="13.42578125" style="1" customWidth="1"/>
    <col min="9" max="16384" width="9.140625" style="1"/>
  </cols>
  <sheetData>
    <row r="1" spans="1:8" x14ac:dyDescent="0.25">
      <c r="A1" s="30"/>
      <c r="B1" s="31"/>
      <c r="C1" s="31"/>
      <c r="D1" s="31"/>
      <c r="E1" s="31"/>
    </row>
    <row r="2" spans="1:8" x14ac:dyDescent="0.25">
      <c r="A2" s="30"/>
      <c r="B2" s="31"/>
      <c r="C2" s="31"/>
      <c r="D2" s="31"/>
      <c r="E2" s="31"/>
    </row>
    <row r="3" spans="1:8" ht="15.2" customHeight="1" x14ac:dyDescent="0.25">
      <c r="A3" s="38" t="s">
        <v>33</v>
      </c>
      <c r="B3" s="38"/>
      <c r="C3" s="38"/>
      <c r="D3" s="38"/>
      <c r="E3" s="38"/>
      <c r="F3" s="38"/>
      <c r="G3" s="38"/>
      <c r="H3" s="38"/>
    </row>
    <row r="4" spans="1:8" ht="15.2" customHeight="1" x14ac:dyDescent="0.25">
      <c r="A4" s="14"/>
      <c r="B4" s="14"/>
      <c r="C4" s="14" t="s">
        <v>31</v>
      </c>
      <c r="D4" s="14"/>
      <c r="E4" s="14"/>
      <c r="F4" s="14"/>
      <c r="G4" s="14"/>
      <c r="H4" s="14"/>
    </row>
    <row r="5" spans="1:8" ht="12.75" customHeight="1" x14ac:dyDescent="0.25">
      <c r="A5" s="39" t="s">
        <v>18</v>
      </c>
      <c r="B5" s="39"/>
      <c r="C5" s="39"/>
      <c r="D5" s="39"/>
      <c r="E5" s="39"/>
      <c r="F5" s="39"/>
      <c r="G5" s="39"/>
      <c r="H5" s="39"/>
    </row>
    <row r="6" spans="1:8" ht="30" customHeight="1" x14ac:dyDescent="0.25">
      <c r="A6" s="20" t="s">
        <v>19</v>
      </c>
      <c r="B6" s="36" t="s">
        <v>20</v>
      </c>
      <c r="C6" s="32" t="s">
        <v>21</v>
      </c>
      <c r="D6" s="32" t="s">
        <v>22</v>
      </c>
      <c r="E6" s="34" t="s">
        <v>23</v>
      </c>
      <c r="F6" s="32" t="s">
        <v>7</v>
      </c>
      <c r="G6" s="32" t="s">
        <v>5</v>
      </c>
      <c r="H6" s="32" t="s">
        <v>6</v>
      </c>
    </row>
    <row r="7" spans="1:8" ht="70.5" customHeight="1" x14ac:dyDescent="0.25">
      <c r="A7" s="21"/>
      <c r="B7" s="37"/>
      <c r="C7" s="33"/>
      <c r="D7" s="33"/>
      <c r="E7" s="35"/>
      <c r="F7" s="33"/>
      <c r="G7" s="33"/>
      <c r="H7" s="33"/>
    </row>
    <row r="8" spans="1:8" x14ac:dyDescent="0.25">
      <c r="A8" s="2" t="s">
        <v>34</v>
      </c>
      <c r="B8" s="3" t="s">
        <v>35</v>
      </c>
      <c r="C8" s="4">
        <v>12311474</v>
      </c>
      <c r="D8" s="4">
        <v>11310267.800000001</v>
      </c>
      <c r="E8" s="4">
        <v>9441888.5999999996</v>
      </c>
      <c r="F8" s="4">
        <f>F9+F19</f>
        <v>11598389.791999999</v>
      </c>
      <c r="G8" s="4">
        <f>F8/C8*100</f>
        <v>94.20797048346931</v>
      </c>
      <c r="H8" s="4">
        <f>F8/D8*100</f>
        <v>102.54743740020018</v>
      </c>
    </row>
    <row r="9" spans="1:8" outlineLevel="1" x14ac:dyDescent="0.25">
      <c r="A9" s="2" t="s">
        <v>36</v>
      </c>
      <c r="B9" s="3" t="s">
        <v>37</v>
      </c>
      <c r="C9" s="4">
        <v>5388000</v>
      </c>
      <c r="D9" s="4">
        <v>5504412</v>
      </c>
      <c r="E9" s="4">
        <v>5472942.1299999999</v>
      </c>
      <c r="F9" s="4">
        <f>F10+F12+F14+F17</f>
        <v>5792533.9919999996</v>
      </c>
      <c r="G9" s="4">
        <f t="shared" ref="G9:G27" si="0">F9/C9*100</f>
        <v>107.50805478841869</v>
      </c>
      <c r="H9" s="4">
        <f t="shared" ref="H9:H27" si="1">F9/D9*100</f>
        <v>105.23438274605897</v>
      </c>
    </row>
    <row r="10" spans="1:8" outlineLevel="2" x14ac:dyDescent="0.25">
      <c r="A10" s="2" t="s">
        <v>38</v>
      </c>
      <c r="B10" s="3" t="s">
        <v>39</v>
      </c>
      <c r="C10" s="4">
        <v>18200</v>
      </c>
      <c r="D10" s="4">
        <v>18200</v>
      </c>
      <c r="E10" s="4">
        <v>17261.04</v>
      </c>
      <c r="F10" s="4">
        <f>E10/10*12</f>
        <v>20713.248</v>
      </c>
      <c r="G10" s="4">
        <f t="shared" si="0"/>
        <v>113.80905494505494</v>
      </c>
      <c r="H10" s="4">
        <f t="shared" si="1"/>
        <v>113.80905494505494</v>
      </c>
    </row>
    <row r="11" spans="1:8" outlineLevel="3" x14ac:dyDescent="0.25">
      <c r="A11" s="2" t="s">
        <v>40</v>
      </c>
      <c r="B11" s="3" t="s">
        <v>41</v>
      </c>
      <c r="C11" s="4">
        <v>18200</v>
      </c>
      <c r="D11" s="4">
        <v>18200</v>
      </c>
      <c r="E11" s="4">
        <v>17261.04</v>
      </c>
      <c r="F11" s="4">
        <f>E11/10*12</f>
        <v>20713.248</v>
      </c>
      <c r="G11" s="4">
        <f t="shared" si="0"/>
        <v>113.80905494505494</v>
      </c>
      <c r="H11" s="4">
        <f t="shared" si="1"/>
        <v>113.80905494505494</v>
      </c>
    </row>
    <row r="12" spans="1:8" outlineLevel="4" x14ac:dyDescent="0.25">
      <c r="A12" s="2" t="s">
        <v>42</v>
      </c>
      <c r="B12" s="3" t="s">
        <v>43</v>
      </c>
      <c r="C12" s="4">
        <v>235800</v>
      </c>
      <c r="D12" s="4">
        <v>235800</v>
      </c>
      <c r="E12" s="4">
        <v>455100.62</v>
      </c>
      <c r="F12" s="4">
        <f>F13</f>
        <v>546120.74399999995</v>
      </c>
      <c r="G12" s="4">
        <f t="shared" si="0"/>
        <v>231.603368956743</v>
      </c>
      <c r="H12" s="4">
        <f t="shared" si="1"/>
        <v>231.603368956743</v>
      </c>
    </row>
    <row r="13" spans="1:8" ht="25.5" outlineLevel="4" x14ac:dyDescent="0.25">
      <c r="A13" s="2" t="s">
        <v>44</v>
      </c>
      <c r="B13" s="3" t="s">
        <v>45</v>
      </c>
      <c r="C13" s="4">
        <v>235800</v>
      </c>
      <c r="D13" s="4">
        <v>235800</v>
      </c>
      <c r="E13" s="4">
        <v>455100.62</v>
      </c>
      <c r="F13" s="4">
        <f>E13/10*12</f>
        <v>546120.74399999995</v>
      </c>
      <c r="G13" s="4">
        <f t="shared" si="0"/>
        <v>231.603368956743</v>
      </c>
      <c r="H13" s="4">
        <f t="shared" si="1"/>
        <v>231.603368956743</v>
      </c>
    </row>
    <row r="14" spans="1:8" outlineLevel="4" x14ac:dyDescent="0.25">
      <c r="A14" s="2" t="s">
        <v>46</v>
      </c>
      <c r="B14" s="3" t="s">
        <v>47</v>
      </c>
      <c r="C14" s="4">
        <v>5134000</v>
      </c>
      <c r="D14" s="4">
        <v>5134000</v>
      </c>
      <c r="E14" s="4">
        <v>4901630.47</v>
      </c>
      <c r="F14" s="4">
        <f>F15+F16</f>
        <v>5126750</v>
      </c>
      <c r="G14" s="4">
        <f t="shared" si="0"/>
        <v>99.858784573432018</v>
      </c>
      <c r="H14" s="4">
        <f t="shared" si="1"/>
        <v>99.858784573432018</v>
      </c>
    </row>
    <row r="15" spans="1:8" outlineLevel="4" x14ac:dyDescent="0.25">
      <c r="A15" s="2" t="s">
        <v>48</v>
      </c>
      <c r="B15" s="3" t="s">
        <v>49</v>
      </c>
      <c r="C15" s="4">
        <v>145000</v>
      </c>
      <c r="D15" s="4">
        <v>145000</v>
      </c>
      <c r="E15" s="4">
        <v>57043.82</v>
      </c>
      <c r="F15" s="4">
        <v>137750</v>
      </c>
      <c r="G15" s="4">
        <f t="shared" si="0"/>
        <v>95</v>
      </c>
      <c r="H15" s="4">
        <f t="shared" si="1"/>
        <v>95</v>
      </c>
    </row>
    <row r="16" spans="1:8" outlineLevel="4" x14ac:dyDescent="0.25">
      <c r="A16" s="2" t="s">
        <v>50</v>
      </c>
      <c r="B16" s="3" t="s">
        <v>51</v>
      </c>
      <c r="C16" s="4">
        <v>4989000</v>
      </c>
      <c r="D16" s="4">
        <v>4989000</v>
      </c>
      <c r="E16" s="4">
        <v>4844586.6500000004</v>
      </c>
      <c r="F16" s="4">
        <v>4989000</v>
      </c>
      <c r="G16" s="4">
        <f t="shared" si="0"/>
        <v>100</v>
      </c>
      <c r="H16" s="4">
        <f t="shared" si="1"/>
        <v>100</v>
      </c>
    </row>
    <row r="17" spans="1:8" outlineLevel="4" x14ac:dyDescent="0.25">
      <c r="A17" s="2" t="s">
        <v>52</v>
      </c>
      <c r="B17" s="3" t="s">
        <v>53</v>
      </c>
      <c r="C17" s="4">
        <v>0</v>
      </c>
      <c r="D17" s="4">
        <v>116412</v>
      </c>
      <c r="E17" s="4">
        <v>98950</v>
      </c>
      <c r="F17" s="4">
        <v>98950</v>
      </c>
      <c r="G17" s="4" t="e">
        <f t="shared" si="0"/>
        <v>#DIV/0!</v>
      </c>
      <c r="H17" s="4">
        <f t="shared" si="1"/>
        <v>84.999828196405872</v>
      </c>
    </row>
    <row r="18" spans="1:8" outlineLevel="2" x14ac:dyDescent="0.25">
      <c r="A18" s="2" t="s">
        <v>54</v>
      </c>
      <c r="B18" s="3" t="s">
        <v>55</v>
      </c>
      <c r="C18" s="4">
        <v>0</v>
      </c>
      <c r="D18" s="4">
        <v>116412</v>
      </c>
      <c r="E18" s="4">
        <v>98950</v>
      </c>
      <c r="F18" s="4">
        <v>98950</v>
      </c>
      <c r="G18" s="4" t="e">
        <f t="shared" si="0"/>
        <v>#DIV/0!</v>
      </c>
      <c r="H18" s="4">
        <f t="shared" si="1"/>
        <v>84.999828196405872</v>
      </c>
    </row>
    <row r="19" spans="1:8" outlineLevel="3" x14ac:dyDescent="0.25">
      <c r="A19" s="2" t="s">
        <v>56</v>
      </c>
      <c r="B19" s="3" t="s">
        <v>57</v>
      </c>
      <c r="C19" s="4">
        <v>6923474</v>
      </c>
      <c r="D19" s="4">
        <v>5805855.7999999998</v>
      </c>
      <c r="E19" s="4">
        <v>3968946.47</v>
      </c>
      <c r="F19" s="4">
        <v>5805855.7999999998</v>
      </c>
      <c r="G19" s="4">
        <f t="shared" si="0"/>
        <v>83.857551859081141</v>
      </c>
      <c r="H19" s="4">
        <f t="shared" si="1"/>
        <v>100</v>
      </c>
    </row>
    <row r="20" spans="1:8" ht="38.25" outlineLevel="4" x14ac:dyDescent="0.25">
      <c r="A20" s="2" t="s">
        <v>58</v>
      </c>
      <c r="B20" s="3" t="s">
        <v>59</v>
      </c>
      <c r="C20" s="4">
        <v>6923474</v>
      </c>
      <c r="D20" s="4">
        <v>5819855.7999999998</v>
      </c>
      <c r="E20" s="4">
        <v>3982946.47</v>
      </c>
      <c r="F20" s="4">
        <v>5819855.7999999998</v>
      </c>
      <c r="G20" s="4">
        <f t="shared" si="0"/>
        <v>84.059762483400675</v>
      </c>
      <c r="H20" s="4">
        <f t="shared" si="1"/>
        <v>100</v>
      </c>
    </row>
    <row r="21" spans="1:8" ht="25.5" outlineLevel="4" x14ac:dyDescent="0.25">
      <c r="A21" s="2" t="s">
        <v>60</v>
      </c>
      <c r="B21" s="3" t="s">
        <v>61</v>
      </c>
      <c r="C21" s="4">
        <v>3492821</v>
      </c>
      <c r="D21" s="4">
        <v>3492821</v>
      </c>
      <c r="E21" s="4">
        <v>3201748</v>
      </c>
      <c r="F21" s="4">
        <v>3492821</v>
      </c>
      <c r="G21" s="4">
        <f t="shared" si="0"/>
        <v>100</v>
      </c>
      <c r="H21" s="4">
        <f t="shared" si="1"/>
        <v>100</v>
      </c>
    </row>
    <row r="22" spans="1:8" ht="38.25" outlineLevel="2" x14ac:dyDescent="0.25">
      <c r="A22" s="2" t="s">
        <v>62</v>
      </c>
      <c r="B22" s="3" t="s">
        <v>63</v>
      </c>
      <c r="C22" s="4">
        <v>43071</v>
      </c>
      <c r="D22" s="4">
        <v>1037798.8</v>
      </c>
      <c r="E22" s="4">
        <v>0</v>
      </c>
      <c r="F22" s="4">
        <v>1037798.8</v>
      </c>
      <c r="G22" s="4">
        <f t="shared" si="0"/>
        <v>2409.5070929395652</v>
      </c>
      <c r="H22" s="4">
        <f t="shared" si="1"/>
        <v>100</v>
      </c>
    </row>
    <row r="23" spans="1:8" ht="25.5" outlineLevel="3" x14ac:dyDescent="0.25">
      <c r="A23" s="2" t="s">
        <v>64</v>
      </c>
      <c r="B23" s="3" t="s">
        <v>65</v>
      </c>
      <c r="C23" s="4">
        <v>94200</v>
      </c>
      <c r="D23" s="4">
        <v>97500</v>
      </c>
      <c r="E23" s="4">
        <v>53543.47</v>
      </c>
      <c r="F23" s="4">
        <v>97500</v>
      </c>
      <c r="G23" s="4">
        <f t="shared" si="0"/>
        <v>103.5031847133758</v>
      </c>
      <c r="H23" s="4">
        <f t="shared" si="1"/>
        <v>100</v>
      </c>
    </row>
    <row r="24" spans="1:8" outlineLevel="4" x14ac:dyDescent="0.25">
      <c r="A24" s="2" t="s">
        <v>66</v>
      </c>
      <c r="B24" s="3" t="s">
        <v>67</v>
      </c>
      <c r="C24" s="4">
        <v>3176202</v>
      </c>
      <c r="D24" s="4">
        <v>1074556</v>
      </c>
      <c r="E24" s="4">
        <v>639770</v>
      </c>
      <c r="F24" s="4">
        <v>1074556</v>
      </c>
      <c r="G24" s="4">
        <f t="shared" si="0"/>
        <v>33.831475454017095</v>
      </c>
      <c r="H24" s="4">
        <f t="shared" si="1"/>
        <v>100</v>
      </c>
    </row>
    <row r="25" spans="1:8" ht="38.25" outlineLevel="4" x14ac:dyDescent="0.25">
      <c r="A25" s="2" t="s">
        <v>68</v>
      </c>
      <c r="B25" s="3" t="s">
        <v>69</v>
      </c>
      <c r="C25" s="4">
        <v>117180</v>
      </c>
      <c r="D25" s="4">
        <v>117180</v>
      </c>
      <c r="E25" s="4">
        <v>87885</v>
      </c>
      <c r="F25" s="4">
        <v>117180</v>
      </c>
      <c r="G25" s="4">
        <f t="shared" si="0"/>
        <v>100</v>
      </c>
      <c r="H25" s="4">
        <f t="shared" si="1"/>
        <v>100</v>
      </c>
    </row>
    <row r="26" spans="1:8" ht="51" outlineLevel="3" x14ac:dyDescent="0.25">
      <c r="A26" s="2" t="s">
        <v>70</v>
      </c>
      <c r="B26" s="3" t="s">
        <v>71</v>
      </c>
      <c r="C26" s="4">
        <v>0</v>
      </c>
      <c r="D26" s="4">
        <v>-14000</v>
      </c>
      <c r="E26" s="4">
        <v>-14000</v>
      </c>
      <c r="F26" s="4">
        <v>-14000</v>
      </c>
      <c r="G26" s="4" t="e">
        <f t="shared" si="0"/>
        <v>#DIV/0!</v>
      </c>
      <c r="H26" s="4">
        <f t="shared" si="1"/>
        <v>100</v>
      </c>
    </row>
    <row r="27" spans="1:8" ht="51" outlineLevel="4" x14ac:dyDescent="0.25">
      <c r="A27" s="2" t="s">
        <v>3</v>
      </c>
      <c r="B27" s="3" t="s">
        <v>4</v>
      </c>
      <c r="C27" s="4">
        <v>0</v>
      </c>
      <c r="D27" s="4">
        <v>-14000</v>
      </c>
      <c r="E27" s="4">
        <v>-14000</v>
      </c>
      <c r="F27" s="4">
        <v>-14000</v>
      </c>
      <c r="G27" s="4" t="e">
        <f t="shared" si="0"/>
        <v>#DIV/0!</v>
      </c>
      <c r="H27" s="4">
        <f t="shared" si="1"/>
        <v>100</v>
      </c>
    </row>
  </sheetData>
  <mergeCells count="12">
    <mergeCell ref="G6:G7"/>
    <mergeCell ref="F6:F7"/>
    <mergeCell ref="H6:H7"/>
    <mergeCell ref="A3:H3"/>
    <mergeCell ref="A5:H5"/>
    <mergeCell ref="A1:E1"/>
    <mergeCell ref="A2:E2"/>
    <mergeCell ref="D6:D7"/>
    <mergeCell ref="E6:E7"/>
    <mergeCell ref="A6:A7"/>
    <mergeCell ref="B6:B7"/>
    <mergeCell ref="C6:C7"/>
  </mergeCells>
  <pageMargins left="0.39370078740157483" right="0.19685039370078741" top="0.19685039370078741" bottom="0.19685039370078741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7.10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22_1_12.03.2012_10:51:29&lt;/VariantName&gt;&#10;  &lt;VariantLink&gt;55167048&lt;/VariantLink&gt;&#10;  &lt;ReportCode&gt;EB2FE6FACBBB4852800491A6010EB3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C5A752-B52B-4142-8064-9E16AF9C81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Источники</vt:lpstr>
      <vt:lpstr>Расходы</vt:lpstr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FERZIKOVO17\BTA</dc:creator>
  <cp:lastModifiedBy>Инна</cp:lastModifiedBy>
  <cp:lastPrinted>2022-12-06T10:01:58Z</cp:lastPrinted>
  <dcterms:created xsi:type="dcterms:W3CDTF">2022-10-27T06:37:47Z</dcterms:created>
  <dcterms:modified xsi:type="dcterms:W3CDTF">2022-12-06T10:20:55Z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user_22_1_12.03.2012_10_51_29(6).xlsx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user_22_1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